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esktop\ADEILA\ESTADOS FINANCIEROS FOTURMICH PENDIENTES 2020\"/>
    </mc:Choice>
  </mc:AlternateContent>
  <bookViews>
    <workbookView xWindow="0" yWindow="0" windowWidth="28800" windowHeight="12435"/>
  </bookViews>
  <sheets>
    <sheet name="ESTADO ANALITICO DE ACTIVO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V28" i="1"/>
  <c r="I28" i="1"/>
  <c r="H28" i="1"/>
  <c r="I27" i="1"/>
  <c r="W27" i="1" s="1"/>
  <c r="H27" i="1"/>
  <c r="I26" i="1"/>
  <c r="W26" i="1" s="1"/>
  <c r="H26" i="1"/>
  <c r="V25" i="1"/>
  <c r="H25" i="1"/>
  <c r="F25" i="1"/>
  <c r="I25" i="1" s="1"/>
  <c r="I24" i="1"/>
  <c r="W24" i="1" s="1"/>
  <c r="H24" i="1"/>
  <c r="V23" i="1"/>
  <c r="H23" i="1"/>
  <c r="F23" i="1"/>
  <c r="E23" i="1"/>
  <c r="I23" i="1" s="1"/>
  <c r="V22" i="1"/>
  <c r="I22" i="1"/>
  <c r="H22" i="1"/>
  <c r="I21" i="1"/>
  <c r="W21" i="1" s="1"/>
  <c r="H21" i="1"/>
  <c r="N20" i="1"/>
  <c r="I20" i="1"/>
  <c r="W20" i="1" s="1"/>
  <c r="H20" i="1"/>
  <c r="G19" i="1"/>
  <c r="F19" i="1"/>
  <c r="D19" i="1"/>
  <c r="I18" i="1"/>
  <c r="W18" i="1" s="1"/>
  <c r="I17" i="1"/>
  <c r="W17" i="1" s="1"/>
  <c r="I16" i="1"/>
  <c r="W16" i="1" s="1"/>
  <c r="I15" i="1"/>
  <c r="W15" i="1" s="1"/>
  <c r="I14" i="1"/>
  <c r="W14" i="1" s="1"/>
  <c r="I13" i="1"/>
  <c r="W13" i="1" s="1"/>
  <c r="V12" i="1"/>
  <c r="H12" i="1"/>
  <c r="F12" i="1"/>
  <c r="F10" i="1" s="1"/>
  <c r="E12" i="1"/>
  <c r="I12" i="1" s="1"/>
  <c r="V11" i="1"/>
  <c r="H11" i="1"/>
  <c r="H10" i="1" s="1"/>
  <c r="E11" i="1"/>
  <c r="I11" i="1" s="1"/>
  <c r="G10" i="1"/>
  <c r="D10" i="1"/>
  <c r="G8" i="1"/>
  <c r="J1" i="1"/>
  <c r="D8" i="1" l="1"/>
  <c r="W23" i="1"/>
  <c r="W12" i="1"/>
  <c r="W11" i="1"/>
  <c r="F8" i="1"/>
  <c r="W22" i="1"/>
  <c r="H19" i="1"/>
  <c r="H8" i="1" s="1"/>
  <c r="W25" i="1"/>
  <c r="E19" i="1"/>
  <c r="I19" i="1" s="1"/>
  <c r="W28" i="1"/>
  <c r="E10" i="1"/>
  <c r="E8" i="1" l="1"/>
</calcChain>
</file>

<file path=xl/comments1.xml><?xml version="1.0" encoding="utf-8"?>
<comments xmlns="http://schemas.openxmlformats.org/spreadsheetml/2006/main">
  <authors>
    <author>Pc1</author>
  </authors>
  <commentList>
    <comment ref="F11" authorId="0" shapeId="0">
      <text>
        <r>
          <rPr>
            <b/>
            <sz val="9"/>
            <color indexed="81"/>
            <rFont val="Tahoma"/>
            <family val="2"/>
          </rPr>
          <t>Pc1:</t>
        </r>
        <r>
          <rPr>
            <sz val="9"/>
            <color indexed="81"/>
            <rFont val="Tahoma"/>
            <family val="2"/>
          </rPr>
          <t xml:space="preserve">
SE SACÓ MEDIANTE ANALISIS DE HIPÓTESIS.</t>
        </r>
      </text>
    </comment>
  </commentList>
</comments>
</file>

<file path=xl/sharedStrings.xml><?xml version="1.0" encoding="utf-8"?>
<sst xmlns="http://schemas.openxmlformats.org/spreadsheetml/2006/main" count="42" uniqueCount="41">
  <si>
    <t>Gobierno del Estado de Michoacán</t>
  </si>
  <si>
    <t>VS ESF</t>
  </si>
  <si>
    <t>VS ESTADO DE CAMBIOS</t>
  </si>
  <si>
    <t>Fomento Turístico de Michoacán</t>
  </si>
  <si>
    <t>Estado Analítico del Activo</t>
  </si>
  <si>
    <t>WED</t>
  </si>
  <si>
    <t>Al 31 de Diciembre  2020</t>
  </si>
  <si>
    <t>Concepto</t>
  </si>
  <si>
    <t>Saldo Inicial 1</t>
  </si>
  <si>
    <t>Cargos del Periodo 2</t>
  </si>
  <si>
    <t>Abonos del Periodo 3</t>
  </si>
  <si>
    <t>Saldo Final</t>
  </si>
  <si>
    <t>Variación del Periodo</t>
  </si>
  <si>
    <t>4 (1+2-3)</t>
  </si>
  <si>
    <t>(4-1)</t>
  </si>
  <si>
    <t>ACTIVO</t>
  </si>
  <si>
    <t>Activo Circulante</t>
  </si>
  <si>
    <t>1111 + 1113</t>
  </si>
  <si>
    <t>Efectivo y Equivalentes</t>
  </si>
  <si>
    <t>Derechos a Recibir Efectivo o Equivalentes</t>
  </si>
  <si>
    <t>PUSE EN CARGO 50,676 MIL Y CACHO ULTIMA SUMA</t>
  </si>
  <si>
    <t>AJUSTAR DEPRECIACION DIFERENCIAS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</si>
  <si>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</si>
  <si>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</si>
  <si>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</si>
  <si>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</si>
  <si>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</si>
  <si>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</si>
  <si>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</si>
  <si>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</si>
  <si>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1231+1233+1234</t>
  </si>
  <si>
    <t>Bienes Inmuebles, Infraestructura y Construcciones en Proceso</t>
  </si>
  <si>
    <t>1241+1244+1246</t>
  </si>
  <si>
    <t>Bienes Muebles</t>
  </si>
  <si>
    <t>PUSE EN BONO</t>
  </si>
  <si>
    <t>Activos Intangibles</t>
  </si>
  <si>
    <t>1261+1263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</si>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</sst>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3" fillId="4" borderId="0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3" borderId="3" xfId="0" applyFont="1" applyFill="1" applyBorder="1" applyAlignment="1">
      <alignment wrapText="1"/>
    </xf>
    <xf numFmtId="0" fontId="3" fillId="3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justify" vertical="center" wrapText="1"/>
    </xf>
    <xf numFmtId="0" fontId="2" fillId="4" borderId="12" xfId="0" applyFont="1" applyFill="1" applyBorder="1" applyAlignment="1">
      <alignment horizontal="justify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2" fillId="4" borderId="11" xfId="0" applyFont="1" applyFill="1" applyBorder="1" applyAlignment="1">
      <alignment horizontal="justify" vertical="center" wrapText="1"/>
    </xf>
    <xf numFmtId="0" fontId="4" fillId="4" borderId="12" xfId="0" applyFont="1" applyFill="1" applyBorder="1" applyAlignment="1">
      <alignment horizontal="justify" vertical="center" wrapText="1"/>
    </xf>
    <xf numFmtId="4" fontId="3" fillId="0" borderId="12" xfId="0" applyNumberFormat="1" applyFont="1" applyFill="1" applyBorder="1" applyAlignment="1">
      <alignment horizontal="right" vertical="center" wrapText="1"/>
    </xf>
    <xf numFmtId="4" fontId="3" fillId="4" borderId="12" xfId="0" applyNumberFormat="1" applyFont="1" applyFill="1" applyBorder="1" applyAlignment="1">
      <alignment horizontal="right" vertical="center" wrapText="1"/>
    </xf>
    <xf numFmtId="4" fontId="3" fillId="4" borderId="13" xfId="0" applyNumberFormat="1" applyFont="1" applyFill="1" applyBorder="1" applyAlignment="1">
      <alignment horizontal="right" vertical="center" wrapText="1"/>
    </xf>
    <xf numFmtId="4" fontId="2" fillId="0" borderId="12" xfId="0" applyNumberFormat="1" applyFont="1" applyFill="1" applyBorder="1" applyAlignment="1">
      <alignment horizontal="right" vertical="center" wrapText="1"/>
    </xf>
    <xf numFmtId="4" fontId="2" fillId="0" borderId="13" xfId="0" applyNumberFormat="1" applyFont="1" applyFill="1" applyBorder="1" applyAlignment="1">
      <alignment horizontal="right" vertical="center" wrapText="1"/>
    </xf>
    <xf numFmtId="0" fontId="5" fillId="4" borderId="11" xfId="0" applyFont="1" applyFill="1" applyBorder="1" applyAlignment="1">
      <alignment horizontal="justify" vertical="center" wrapText="1"/>
    </xf>
    <xf numFmtId="0" fontId="3" fillId="4" borderId="12" xfId="0" applyFont="1" applyFill="1" applyBorder="1" applyAlignment="1">
      <alignment horizontal="justify" vertical="center" wrapText="1"/>
    </xf>
    <xf numFmtId="43" fontId="3" fillId="0" borderId="0" xfId="1" applyFont="1"/>
    <xf numFmtId="43" fontId="3" fillId="5" borderId="0" xfId="1" applyFont="1" applyFill="1"/>
    <xf numFmtId="43" fontId="3" fillId="0" borderId="0" xfId="0" applyNumberFormat="1" applyFont="1"/>
    <xf numFmtId="0" fontId="6" fillId="4" borderId="11" xfId="0" applyFont="1" applyFill="1" applyBorder="1" applyAlignment="1">
      <alignment horizontal="justify" vertical="center" wrapText="1"/>
    </xf>
    <xf numFmtId="2" fontId="3" fillId="0" borderId="0" xfId="0" applyNumberFormat="1" applyFont="1"/>
    <xf numFmtId="0" fontId="5" fillId="0" borderId="11" xfId="0" applyFont="1" applyFill="1" applyBorder="1" applyAlignment="1">
      <alignment horizontal="justify" vertical="center" wrapText="1"/>
    </xf>
    <xf numFmtId="0" fontId="3" fillId="0" borderId="12" xfId="0" applyFont="1" applyFill="1" applyBorder="1" applyAlignment="1">
      <alignment horizontal="justify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/>
    <xf numFmtId="4" fontId="2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14" xfId="0" applyFont="1" applyFill="1" applyBorder="1" applyAlignment="1">
      <alignment horizontal="justify" vertical="center" wrapText="1"/>
    </xf>
    <xf numFmtId="0" fontId="3" fillId="0" borderId="15" xfId="0" applyFont="1" applyFill="1" applyBorder="1" applyAlignment="1">
      <alignment horizontal="justify" vertical="center" wrapText="1"/>
    </xf>
    <xf numFmtId="4" fontId="3" fillId="0" borderId="15" xfId="0" applyNumberFormat="1" applyFont="1" applyFill="1" applyBorder="1" applyAlignment="1">
      <alignment horizontal="right" vertical="center" wrapText="1"/>
    </xf>
    <xf numFmtId="4" fontId="3" fillId="0" borderId="16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" fontId="3" fillId="4" borderId="12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justify" vertical="center" wrapText="1"/>
    </xf>
    <xf numFmtId="0" fontId="2" fillId="4" borderId="10" xfId="0" applyFont="1" applyFill="1" applyBorder="1" applyAlignment="1">
      <alignment horizontal="justify" vertical="center" wrapText="1"/>
    </xf>
    <xf numFmtId="4" fontId="3" fillId="0" borderId="10" xfId="0" applyNumberFormat="1" applyFont="1" applyFill="1" applyBorder="1" applyAlignment="1">
      <alignment horizontal="justify" vertical="center" wrapText="1"/>
    </xf>
    <xf numFmtId="4" fontId="3" fillId="4" borderId="10" xfId="0" applyNumberFormat="1" applyFont="1" applyFill="1" applyBorder="1" applyAlignment="1">
      <alignment horizontal="justify" vertical="center" wrapText="1"/>
    </xf>
    <xf numFmtId="4" fontId="3" fillId="4" borderId="20" xfId="0" applyNumberFormat="1" applyFont="1" applyFill="1" applyBorder="1" applyAlignment="1">
      <alignment horizontal="justify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51956</xdr:colOff>
      <xdr:row>30</xdr:row>
      <xdr:rowOff>17319</xdr:rowOff>
    </xdr:from>
    <xdr:to>
      <xdr:col>7</xdr:col>
      <xdr:colOff>417370</xdr:colOff>
      <xdr:row>32</xdr:row>
      <xdr:rowOff>87457</xdr:rowOff>
    </xdr:to>
    <xdr:sp macro="" textlink="">
      <xdr:nvSpPr>
        <xdr:cNvPr id="2" name="CuadroTexto 1"/>
        <xdr:cNvSpPr txBox="1"/>
      </xdr:nvSpPr>
      <xdr:spPr>
        <a:xfrm>
          <a:off x="6176531" y="5970444"/>
          <a:ext cx="2060864" cy="6702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Edith Berenice Macías Mora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es-MX" sz="1100"/>
        </a:p>
      </xdr:txBody>
    </xdr:sp>
    <xdr:clientData/>
  </xdr:twoCellAnchor>
  <xdr:twoCellAnchor>
    <xdr:from>
      <xdr:col>2</xdr:col>
      <xdr:colOff>1463386</xdr:colOff>
      <xdr:row>30</xdr:row>
      <xdr:rowOff>0</xdr:rowOff>
    </xdr:from>
    <xdr:to>
      <xdr:col>2</xdr:col>
      <xdr:colOff>3673186</xdr:colOff>
      <xdr:row>32</xdr:row>
      <xdr:rowOff>70139</xdr:rowOff>
    </xdr:to>
    <xdr:sp macro="" textlink="">
      <xdr:nvSpPr>
        <xdr:cNvPr id="3" name="CuadroTexto 2"/>
        <xdr:cNvSpPr txBox="1"/>
      </xdr:nvSpPr>
      <xdr:spPr>
        <a:xfrm>
          <a:off x="1758661" y="5953125"/>
          <a:ext cx="2209800" cy="6702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Viridiana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Gaona Hernández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Delegada Administrativa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/Downloads/EDOS%20FINANCIEROS%20-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"/>
      <sheetName val="ESTADO DE SITUACIÓN FINANCIERA"/>
      <sheetName val="ESTADO DE CAMBIOS SITUACIÓN"/>
      <sheetName val="ESTADO VAR HACIENDA PUBLICA"/>
      <sheetName val="ESTADO DE FLUJO DE EFECTIVO"/>
      <sheetName val="ESTADO ANALITICO DE ACTIVO "/>
      <sheetName val="ANALITICO DE LA DEUDA"/>
      <sheetName val="ANALITICO DE INGRESOS"/>
      <sheetName val="INGRESOS POR FUENTE"/>
      <sheetName val="CLASIF ECON INGRESOS"/>
      <sheetName val="PRESUPUESTO DE EGRESOS"/>
      <sheetName val="ESTADOS DE INFORMES PROGRAM"/>
      <sheetName val="INDICADORES DE POSTURA FISCAL"/>
      <sheetName val="INFORME DE PASIVOS CONTINGENTES"/>
      <sheetName val="INTERESES DE DEUDA"/>
      <sheetName val="RELACION DE CUENTAS BANCARIAS"/>
      <sheetName val="RELACION DE BIENES PATRIMONIO"/>
      <sheetName val="PRESUPUESTO DE EGRESOS II"/>
      <sheetName val="CLASIFICACION ECONÓMICA"/>
      <sheetName val="CLASIFICACION ADMINISTRATIVA"/>
      <sheetName val="CLASIFICACION ADMINISTRATIVA II"/>
      <sheetName val="CLASIFICACION ADMINISTRA III"/>
      <sheetName val="FINALIDAD Y FUNCIÓN"/>
      <sheetName val="ENDEUDAMIENTO NETO"/>
      <sheetName val="PROGRAMAS Y PROYECTOS"/>
      <sheetName val="Hoja1"/>
    </sheetNames>
    <sheetDataSet>
      <sheetData sheetId="0"/>
      <sheetData sheetId="1">
        <row r="8">
          <cell r="C8">
            <v>399283.01</v>
          </cell>
        </row>
        <row r="9">
          <cell r="C9">
            <v>4796490.57</v>
          </cell>
        </row>
        <row r="21">
          <cell r="C21">
            <v>2650406.04</v>
          </cell>
        </row>
        <row r="22">
          <cell r="C22">
            <v>862455.97</v>
          </cell>
        </row>
        <row r="24">
          <cell r="C24">
            <v>-1342877.54</v>
          </cell>
        </row>
        <row r="28">
          <cell r="C28">
            <v>46010233.93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AB140"/>
  <sheetViews>
    <sheetView tabSelected="1" zoomScale="110" zoomScaleNormal="110" workbookViewId="0">
      <selection activeCell="B3" sqref="B3:H3"/>
    </sheetView>
  </sheetViews>
  <sheetFormatPr baseColWidth="10" defaultRowHeight="15" x14ac:dyDescent="0.25"/>
  <cols>
    <col min="1" max="1" width="4.42578125" customWidth="1"/>
    <col min="2" max="2" width="0.85546875" hidden="1" customWidth="1"/>
    <col min="3" max="3" width="62" customWidth="1"/>
    <col min="4" max="7" width="12.7109375" customWidth="1"/>
    <col min="8" max="8" width="15.5703125" customWidth="1"/>
    <col min="9" max="9" width="13.5703125" hidden="1" customWidth="1"/>
    <col min="10" max="10" width="13.140625" style="49" hidden="1" customWidth="1"/>
    <col min="11" max="12" width="13.140625" hidden="1" customWidth="1"/>
    <col min="13" max="13" width="13.5703125" hidden="1" customWidth="1"/>
    <col min="14" max="21" width="11.42578125" hidden="1" customWidth="1"/>
    <col min="22" max="22" width="13.28515625" hidden="1" customWidth="1"/>
    <col min="23" max="23" width="15.5703125" hidden="1" customWidth="1"/>
    <col min="24" max="24" width="11.42578125" hidden="1" customWidth="1"/>
    <col min="25" max="25" width="26.85546875" hidden="1" customWidth="1"/>
    <col min="26" max="27" width="11.42578125" hidden="1" customWidth="1"/>
    <col min="28" max="34" width="0" hidden="1" customWidth="1"/>
  </cols>
  <sheetData>
    <row r="1" spans="2:28" s="4" customFormat="1" ht="15" customHeight="1" x14ac:dyDescent="0.2">
      <c r="B1" s="1" t="s">
        <v>0</v>
      </c>
      <c r="C1" s="2"/>
      <c r="D1" s="2"/>
      <c r="E1" s="2"/>
      <c r="F1" s="2"/>
      <c r="G1" s="2"/>
      <c r="H1" s="51"/>
      <c r="I1" s="50" t="s">
        <v>1</v>
      </c>
      <c r="J1" s="3">
        <f>263905+12796+215545+413102.5+21850+396818.96+292610.44+0+216529.25+266957.95+141890+294248.97+34710+192917.69+11682.38+27174.34+303354.53+321477+337449.13+242674.34+2210380.96</f>
        <v>6218074.4399999995</v>
      </c>
      <c r="V1" s="5" t="s">
        <v>2</v>
      </c>
      <c r="Y1" s="6" t="s">
        <v>2</v>
      </c>
      <c r="AB1" s="7"/>
    </row>
    <row r="2" spans="2:28" s="4" customFormat="1" ht="12.75" x14ac:dyDescent="0.2">
      <c r="B2" s="8" t="s">
        <v>3</v>
      </c>
      <c r="C2" s="9"/>
      <c r="D2" s="9"/>
      <c r="E2" s="9"/>
      <c r="F2" s="9"/>
      <c r="G2" s="9"/>
      <c r="H2" s="52"/>
      <c r="I2" s="50"/>
      <c r="J2" s="3"/>
      <c r="V2" s="5"/>
      <c r="Y2" s="6"/>
      <c r="AB2" s="7"/>
    </row>
    <row r="3" spans="2:28" s="4" customFormat="1" ht="12.75" x14ac:dyDescent="0.2">
      <c r="B3" s="8" t="s">
        <v>4</v>
      </c>
      <c r="C3" s="9"/>
      <c r="D3" s="9"/>
      <c r="E3" s="9"/>
      <c r="F3" s="9"/>
      <c r="G3" s="9"/>
      <c r="H3" s="52"/>
      <c r="I3" s="50"/>
      <c r="J3" s="3"/>
      <c r="V3" s="5"/>
      <c r="Y3" s="6"/>
      <c r="AB3" s="7" t="s">
        <v>5</v>
      </c>
    </row>
    <row r="4" spans="2:28" s="4" customFormat="1" ht="13.5" thickBot="1" x14ac:dyDescent="0.25">
      <c r="B4" s="10" t="s">
        <v>6</v>
      </c>
      <c r="C4" s="11"/>
      <c r="D4" s="11"/>
      <c r="E4" s="11"/>
      <c r="F4" s="11"/>
      <c r="G4" s="11"/>
      <c r="H4" s="53"/>
      <c r="I4" s="50"/>
      <c r="J4" s="3"/>
      <c r="V4" s="5"/>
      <c r="Y4" s="6"/>
      <c r="AB4" s="7"/>
    </row>
    <row r="5" spans="2:28" s="4" customFormat="1" ht="25.5" x14ac:dyDescent="0.2">
      <c r="B5" s="12" t="s">
        <v>7</v>
      </c>
      <c r="C5" s="13"/>
      <c r="D5" s="14" t="s">
        <v>8</v>
      </c>
      <c r="E5" s="14" t="s">
        <v>9</v>
      </c>
      <c r="F5" s="14" t="s">
        <v>10</v>
      </c>
      <c r="G5" s="15" t="s">
        <v>11</v>
      </c>
      <c r="H5" s="16" t="s">
        <v>12</v>
      </c>
      <c r="J5" s="3"/>
    </row>
    <row r="6" spans="2:28" s="4" customFormat="1" ht="13.5" thickBot="1" x14ac:dyDescent="0.25">
      <c r="B6" s="10"/>
      <c r="C6" s="59"/>
      <c r="D6" s="60"/>
      <c r="E6" s="60"/>
      <c r="F6" s="60"/>
      <c r="G6" s="61" t="s">
        <v>13</v>
      </c>
      <c r="H6" s="62" t="s">
        <v>14</v>
      </c>
      <c r="J6" s="3"/>
    </row>
    <row r="7" spans="2:28" s="4" customFormat="1" ht="12.75" x14ac:dyDescent="0.2">
      <c r="B7" s="54"/>
      <c r="C7" s="55"/>
      <c r="D7" s="56"/>
      <c r="E7" s="56"/>
      <c r="F7" s="57"/>
      <c r="G7" s="57"/>
      <c r="H7" s="58"/>
      <c r="J7" s="3"/>
    </row>
    <row r="8" spans="2:28" s="4" customFormat="1" ht="12.75" x14ac:dyDescent="0.2">
      <c r="B8" s="17" t="s">
        <v>15</v>
      </c>
      <c r="C8" s="18"/>
      <c r="D8" s="19">
        <f>+D10+D19</f>
        <v>52701352.630000003</v>
      </c>
      <c r="E8" s="19">
        <f t="shared" ref="E8:H8" si="0">+E10+E19</f>
        <v>11238402.200000001</v>
      </c>
      <c r="F8" s="19">
        <f t="shared" si="0"/>
        <v>10563762.85</v>
      </c>
      <c r="G8" s="19">
        <f t="shared" si="0"/>
        <v>53375991.979999997</v>
      </c>
      <c r="H8" s="20">
        <f t="shared" si="0"/>
        <v>674639.35000000044</v>
      </c>
      <c r="J8" s="3"/>
      <c r="K8" s="21"/>
      <c r="L8" s="21"/>
    </row>
    <row r="9" spans="2:28" s="4" customFormat="1" ht="12.75" x14ac:dyDescent="0.2">
      <c r="B9" s="22"/>
      <c r="C9" s="23"/>
      <c r="D9" s="24"/>
      <c r="E9" s="24"/>
      <c r="F9" s="25"/>
      <c r="G9" s="25"/>
      <c r="H9" s="26"/>
      <c r="J9" s="3"/>
    </row>
    <row r="10" spans="2:28" s="4" customFormat="1" ht="12.75" x14ac:dyDescent="0.2">
      <c r="B10" s="22"/>
      <c r="C10" s="23" t="s">
        <v>16</v>
      </c>
      <c r="D10" s="27">
        <f>+SUM(D11:D18)</f>
        <v>4517070.3499999996</v>
      </c>
      <c r="E10" s="27">
        <f t="shared" ref="E10:H10" si="1">+SUM(E11:E18)</f>
        <v>11099635.880000001</v>
      </c>
      <c r="F10" s="27">
        <f t="shared" si="1"/>
        <v>10420932.65</v>
      </c>
      <c r="G10" s="27">
        <f t="shared" si="1"/>
        <v>5195773.58</v>
      </c>
      <c r="H10" s="28">
        <f t="shared" si="1"/>
        <v>678703.23000000045</v>
      </c>
      <c r="J10" s="3"/>
      <c r="K10" s="21"/>
    </row>
    <row r="11" spans="2:28" s="4" customFormat="1" ht="16.5" customHeight="1" x14ac:dyDescent="0.2">
      <c r="B11" s="29" t="s">
        <v>17</v>
      </c>
      <c r="C11" s="30" t="s">
        <v>18</v>
      </c>
      <c r="D11" s="24">
        <v>488584.78</v>
      </c>
      <c r="E11" s="24">
        <f>2666485+330581.05+233510+264687.55+178190+599840+77.23+0+89.11+9750+176600+291811.53+7330+23590+52566.72+543805.07+277267+516591.32+239149.34+1772729.55</f>
        <v>8184650.4700000007</v>
      </c>
      <c r="F11" s="24">
        <v>8273952.2400000002</v>
      </c>
      <c r="G11" s="25">
        <v>399283.01</v>
      </c>
      <c r="H11" s="26">
        <f>+G11-D11</f>
        <v>-89301.770000000019</v>
      </c>
      <c r="I11" s="21">
        <f t="shared" ref="I11:I28" si="2">+D11+E11-F11</f>
        <v>399283.00999999978</v>
      </c>
      <c r="J11" s="3"/>
      <c r="K11" s="31"/>
      <c r="L11" s="31"/>
      <c r="M11" s="31"/>
      <c r="V11" s="21">
        <f>+'[1]ESTADO DE SITUACIÓN FINANCIERA'!C8</f>
        <v>399283.01</v>
      </c>
      <c r="W11" s="21">
        <f>+I11-V11</f>
        <v>0</v>
      </c>
      <c r="Y11" s="21"/>
    </row>
    <row r="12" spans="2:28" s="4" customFormat="1" ht="12.75" x14ac:dyDescent="0.2">
      <c r="B12" s="29">
        <v>1123</v>
      </c>
      <c r="C12" s="30" t="s">
        <v>19</v>
      </c>
      <c r="D12" s="24">
        <v>4028485.57</v>
      </c>
      <c r="E12" s="24">
        <f>10000+21000+25000+10000+30000+12000+22000+421986.64+10120+21351.26+11719.25+2269131.63+50676.63</f>
        <v>2914985.4099999997</v>
      </c>
      <c r="F12" s="25">
        <f>4500+10000+376000+10000+10000+20000+41635.87+472663.27+29993.29+13144.13+9012.22+1150031.63+SUM(K12)</f>
        <v>2146980.41</v>
      </c>
      <c r="G12" s="24">
        <v>4796490.57</v>
      </c>
      <c r="H12" s="26">
        <f t="shared" ref="H12:H28" si="3">+G12-D12</f>
        <v>768005.00000000047</v>
      </c>
      <c r="I12" s="21">
        <f t="shared" si="2"/>
        <v>4796490.5699999994</v>
      </c>
      <c r="J12" s="3"/>
      <c r="K12" s="31" t="s">
        <v>20</v>
      </c>
      <c r="L12" s="31"/>
      <c r="M12" s="32" t="s">
        <v>21</v>
      </c>
      <c r="N12" s="33"/>
      <c r="V12" s="21">
        <f>+'[1]ESTADO DE SITUACIÓN FINANCIERA'!C9</f>
        <v>4796490.57</v>
      </c>
      <c r="W12" s="21">
        <f t="shared" ref="W12:W28" si="4">+I12-V12</f>
        <v>0</v>
      </c>
    </row>
    <row r="13" spans="2:28" s="4" customFormat="1" ht="12.75" x14ac:dyDescent="0.2">
      <c r="B13" s="29"/>
      <c r="C13" s="30" t="s">
        <v>22</v>
      </c>
      <c r="D13" s="24">
        <v>0</v>
      </c>
      <c r="E13" s="24">
        <v>0</v>
      </c>
      <c r="F13" s="24">
        <v>0</v>
      </c>
      <c r="G13" s="25">
        <v>0</v>
      </c>
      <c r="H13" s="26">
        <v>0</v>
      </c>
      <c r="I13" s="21">
        <f t="shared" si="2"/>
        <v>0</v>
      </c>
      <c r="J13" s="3"/>
      <c r="K13" s="31"/>
      <c r="L13" s="31"/>
      <c r="M13" s="31"/>
      <c r="W13" s="21">
        <f t="shared" si="4"/>
        <v>0</v>
      </c>
    </row>
    <row r="14" spans="2:28" s="4" customFormat="1" ht="12.75" x14ac:dyDescent="0.2">
      <c r="B14" s="29"/>
      <c r="C14" s="30" t="s">
        <v>23</v>
      </c>
      <c r="D14" s="24">
        <v>0</v>
      </c>
      <c r="E14" s="24">
        <v>0</v>
      </c>
      <c r="F14" s="24">
        <v>0</v>
      </c>
      <c r="G14" s="25">
        <v>0</v>
      </c>
      <c r="H14" s="26">
        <v>0</v>
      </c>
      <c r="I14" s="21">
        <f t="shared" si="2"/>
        <v>0</v>
      </c>
      <c r="J14" s="3"/>
      <c r="W14" s="21">
        <f t="shared" si="4"/>
        <v>0</v>
      </c>
    </row>
    <row r="15" spans="2:28" s="4" customFormat="1" ht="12.75" x14ac:dyDescent="0.2">
      <c r="B15" s="29"/>
      <c r="C15" s="30" t="s">
        <v>24</v>
      </c>
      <c r="D15" s="24">
        <v>0</v>
      </c>
      <c r="E15" s="24">
        <v>0</v>
      </c>
      <c r="F15" s="24">
        <v>0</v>
      </c>
      <c r="G15" s="25">
        <v>0</v>
      </c>
      <c r="H15" s="26">
        <v>0</v>
      </c>
      <c r="I15" s="21">
        <f t="shared" si="2"/>
        <v>0</v>
      </c>
      <c r="J15" s="3"/>
      <c r="W15" s="21">
        <f t="shared" si="4"/>
        <v>0</v>
      </c>
    </row>
    <row r="16" spans="2:28" s="4" customFormat="1" ht="12.75" x14ac:dyDescent="0.2">
      <c r="B16" s="29"/>
      <c r="C16" s="30" t="s">
        <v>25</v>
      </c>
      <c r="D16" s="24">
        <v>0</v>
      </c>
      <c r="E16" s="24">
        <v>0</v>
      </c>
      <c r="F16" s="24">
        <v>0</v>
      </c>
      <c r="G16" s="25">
        <v>0</v>
      </c>
      <c r="H16" s="26">
        <v>0</v>
      </c>
      <c r="I16" s="21">
        <f t="shared" si="2"/>
        <v>0</v>
      </c>
      <c r="J16" s="3"/>
      <c r="W16" s="21">
        <f t="shared" si="4"/>
        <v>0</v>
      </c>
    </row>
    <row r="17" spans="2:23" s="4" customFormat="1" ht="12.75" x14ac:dyDescent="0.2">
      <c r="B17" s="29"/>
      <c r="C17" s="30" t="s">
        <v>26</v>
      </c>
      <c r="D17" s="24">
        <v>0</v>
      </c>
      <c r="E17" s="24">
        <v>0</v>
      </c>
      <c r="F17" s="24">
        <v>0</v>
      </c>
      <c r="G17" s="25">
        <v>0</v>
      </c>
      <c r="H17" s="26">
        <v>0</v>
      </c>
      <c r="I17" s="21">
        <f t="shared" si="2"/>
        <v>0</v>
      </c>
      <c r="J17" s="3"/>
      <c r="W17" s="21">
        <f t="shared" si="4"/>
        <v>0</v>
      </c>
    </row>
    <row r="18" spans="2:23" s="4" customFormat="1" ht="12.75" x14ac:dyDescent="0.2">
      <c r="B18" s="34"/>
      <c r="C18" s="23"/>
      <c r="D18" s="24"/>
      <c r="E18" s="24"/>
      <c r="F18" s="25"/>
      <c r="G18" s="25"/>
      <c r="H18" s="26"/>
      <c r="I18" s="21">
        <f t="shared" si="2"/>
        <v>0</v>
      </c>
      <c r="J18" s="3"/>
      <c r="W18" s="21">
        <f t="shared" si="4"/>
        <v>0</v>
      </c>
    </row>
    <row r="19" spans="2:23" s="4" customFormat="1" ht="12.75" x14ac:dyDescent="0.2">
      <c r="B19" s="34"/>
      <c r="C19" s="23" t="s">
        <v>27</v>
      </c>
      <c r="D19" s="27">
        <f>+SUM(D20:D29)</f>
        <v>48184282.280000001</v>
      </c>
      <c r="E19" s="27">
        <f t="shared" ref="E19:H19" si="5">+SUM(E20:E29)</f>
        <v>138766.32</v>
      </c>
      <c r="F19" s="27">
        <f t="shared" si="5"/>
        <v>142830.20000000001</v>
      </c>
      <c r="G19" s="27">
        <f t="shared" si="5"/>
        <v>48180218.399999999</v>
      </c>
      <c r="H19" s="28">
        <f t="shared" si="5"/>
        <v>-4063.8800000000047</v>
      </c>
      <c r="I19" s="21">
        <f t="shared" si="2"/>
        <v>48180218.399999999</v>
      </c>
      <c r="J19" s="3"/>
      <c r="W19" s="21"/>
    </row>
    <row r="20" spans="2:23" s="4" customFormat="1" ht="12.75" x14ac:dyDescent="0.2">
      <c r="B20" s="29"/>
      <c r="C20" s="30" t="s">
        <v>28</v>
      </c>
      <c r="D20" s="24">
        <v>0</v>
      </c>
      <c r="E20" s="24">
        <v>0</v>
      </c>
      <c r="F20" s="25">
        <v>0</v>
      </c>
      <c r="G20" s="25">
        <v>0</v>
      </c>
      <c r="H20" s="26">
        <f t="shared" si="3"/>
        <v>0</v>
      </c>
      <c r="I20" s="21">
        <f t="shared" si="2"/>
        <v>0</v>
      </c>
      <c r="J20" s="3"/>
      <c r="N20" s="35">
        <f>3525+836934.42</f>
        <v>840459.42</v>
      </c>
      <c r="W20" s="21">
        <f t="shared" si="4"/>
        <v>0</v>
      </c>
    </row>
    <row r="21" spans="2:23" s="4" customFormat="1" ht="12.75" x14ac:dyDescent="0.2">
      <c r="B21" s="29"/>
      <c r="C21" s="30" t="s">
        <v>29</v>
      </c>
      <c r="D21" s="24">
        <v>0</v>
      </c>
      <c r="E21" s="24">
        <v>0</v>
      </c>
      <c r="F21" s="25">
        <v>0</v>
      </c>
      <c r="G21" s="25">
        <v>0</v>
      </c>
      <c r="H21" s="26">
        <f t="shared" si="3"/>
        <v>0</v>
      </c>
      <c r="I21" s="21">
        <f t="shared" si="2"/>
        <v>0</v>
      </c>
      <c r="J21" s="3"/>
      <c r="W21" s="21">
        <f t="shared" si="4"/>
        <v>0</v>
      </c>
    </row>
    <row r="22" spans="2:23" s="42" customFormat="1" ht="178.5" x14ac:dyDescent="0.2">
      <c r="B22" s="36" t="s">
        <v>30</v>
      </c>
      <c r="C22" s="37" t="s">
        <v>31</v>
      </c>
      <c r="D22" s="24">
        <v>2650406.04</v>
      </c>
      <c r="E22" s="24">
        <v>0</v>
      </c>
      <c r="F22" s="24">
        <v>0</v>
      </c>
      <c r="G22" s="24">
        <v>2650406.04</v>
      </c>
      <c r="H22" s="38">
        <f t="shared" si="3"/>
        <v>0</v>
      </c>
      <c r="I22" s="39">
        <f t="shared" si="2"/>
        <v>2650406.04</v>
      </c>
      <c r="J22" s="3"/>
      <c r="K22" s="40"/>
      <c r="L22" s="40"/>
      <c r="M22" s="41"/>
      <c r="V22" s="39">
        <f>+'[1]ESTADO DE SITUACIÓN FINANCIERA'!C21</f>
        <v>2650406.04</v>
      </c>
      <c r="W22" s="21">
        <f t="shared" si="4"/>
        <v>0</v>
      </c>
    </row>
    <row r="23" spans="2:23" s="42" customFormat="1" ht="178.5" x14ac:dyDescent="0.2">
      <c r="B23" s="36" t="s">
        <v>32</v>
      </c>
      <c r="C23" s="37" t="s">
        <v>33</v>
      </c>
      <c r="D23" s="24">
        <v>736605.85</v>
      </c>
      <c r="E23" s="24">
        <f>4615+6322+1980+20988.32+1980+4615+4700+90416+3150</f>
        <v>138766.32</v>
      </c>
      <c r="F23" s="24">
        <f>0+6595+6321.2</f>
        <v>12916.2</v>
      </c>
      <c r="G23" s="24">
        <v>862455.97</v>
      </c>
      <c r="H23" s="38">
        <f t="shared" si="3"/>
        <v>125850.12</v>
      </c>
      <c r="I23" s="39">
        <f t="shared" si="2"/>
        <v>862455.97</v>
      </c>
      <c r="J23" s="3"/>
      <c r="K23" s="41">
        <v>6321</v>
      </c>
      <c r="L23" s="41" t="s">
        <v>34</v>
      </c>
      <c r="M23" s="41"/>
      <c r="N23" s="41"/>
      <c r="V23" s="39">
        <f>+'[1]ESTADO DE SITUACIÓN FINANCIERA'!C22</f>
        <v>862455.97</v>
      </c>
      <c r="W23" s="21">
        <f t="shared" si="4"/>
        <v>0</v>
      </c>
    </row>
    <row r="24" spans="2:23" s="42" customFormat="1" ht="12.75" x14ac:dyDescent="0.2">
      <c r="B24" s="36"/>
      <c r="C24" s="37" t="s">
        <v>35</v>
      </c>
      <c r="D24" s="24">
        <v>0</v>
      </c>
      <c r="E24" s="24">
        <v>0</v>
      </c>
      <c r="F24" s="24">
        <v>0</v>
      </c>
      <c r="G24" s="24">
        <v>0</v>
      </c>
      <c r="H24" s="38">
        <f t="shared" si="3"/>
        <v>0</v>
      </c>
      <c r="I24" s="39">
        <f t="shared" si="2"/>
        <v>0</v>
      </c>
      <c r="J24" s="3"/>
      <c r="W24" s="21">
        <f t="shared" si="4"/>
        <v>0</v>
      </c>
    </row>
    <row r="25" spans="2:23" s="42" customFormat="1" ht="114.75" x14ac:dyDescent="0.2">
      <c r="B25" s="36" t="s">
        <v>36</v>
      </c>
      <c r="C25" s="37" t="s">
        <v>37</v>
      </c>
      <c r="D25" s="24">
        <v>-1212963.54</v>
      </c>
      <c r="E25" s="24">
        <v>0</v>
      </c>
      <c r="F25" s="24">
        <f>36732.36+93181.64</f>
        <v>129914</v>
      </c>
      <c r="G25" s="24">
        <v>-1342877.54</v>
      </c>
      <c r="H25" s="38">
        <f t="shared" si="3"/>
        <v>-129914</v>
      </c>
      <c r="I25" s="39">
        <f t="shared" si="2"/>
        <v>-1342877.54</v>
      </c>
      <c r="J25" s="3"/>
      <c r="K25" s="41"/>
      <c r="L25" s="41"/>
      <c r="M25" s="41"/>
      <c r="V25" s="39">
        <f>+'[1]ESTADO DE SITUACIÓN FINANCIERA'!C24</f>
        <v>-1342877.54</v>
      </c>
      <c r="W25" s="21">
        <f t="shared" si="4"/>
        <v>0</v>
      </c>
    </row>
    <row r="26" spans="2:23" s="42" customFormat="1" ht="12.75" x14ac:dyDescent="0.2">
      <c r="B26" s="36"/>
      <c r="C26" s="37" t="s">
        <v>38</v>
      </c>
      <c r="D26" s="24">
        <v>0</v>
      </c>
      <c r="E26" s="24">
        <v>0</v>
      </c>
      <c r="F26" s="24">
        <v>0</v>
      </c>
      <c r="G26" s="24">
        <v>0</v>
      </c>
      <c r="H26" s="38">
        <f t="shared" si="3"/>
        <v>0</v>
      </c>
      <c r="I26" s="39">
        <f t="shared" si="2"/>
        <v>0</v>
      </c>
      <c r="J26" s="3"/>
      <c r="W26" s="21">
        <f t="shared" si="4"/>
        <v>0</v>
      </c>
    </row>
    <row r="27" spans="2:23" s="42" customFormat="1" ht="12.75" x14ac:dyDescent="0.2">
      <c r="B27" s="36"/>
      <c r="C27" s="37" t="s">
        <v>39</v>
      </c>
      <c r="D27" s="24">
        <v>0</v>
      </c>
      <c r="E27" s="24">
        <v>0</v>
      </c>
      <c r="F27" s="24">
        <v>0</v>
      </c>
      <c r="G27" s="24">
        <v>0</v>
      </c>
      <c r="H27" s="38">
        <f t="shared" si="3"/>
        <v>0</v>
      </c>
      <c r="I27" s="39">
        <f t="shared" si="2"/>
        <v>0</v>
      </c>
      <c r="J27" s="3"/>
      <c r="W27" s="21">
        <f t="shared" si="4"/>
        <v>0</v>
      </c>
    </row>
    <row r="28" spans="2:23" s="42" customFormat="1" ht="12.75" x14ac:dyDescent="0.2">
      <c r="B28" s="36">
        <v>1214</v>
      </c>
      <c r="C28" s="37" t="s">
        <v>40</v>
      </c>
      <c r="D28" s="24">
        <v>46010233.93</v>
      </c>
      <c r="E28" s="24">
        <v>0</v>
      </c>
      <c r="F28" s="24">
        <v>0</v>
      </c>
      <c r="G28" s="24">
        <v>46010233.93</v>
      </c>
      <c r="H28" s="38">
        <f t="shared" si="3"/>
        <v>0</v>
      </c>
      <c r="I28" s="39">
        <f t="shared" si="2"/>
        <v>46010233.93</v>
      </c>
      <c r="J28" s="3"/>
      <c r="K28" s="41"/>
      <c r="L28" s="41"/>
      <c r="V28" s="39">
        <f>+'[1]ESTADO DE SITUACIÓN FINANCIERA'!C28</f>
        <v>46010233.93</v>
      </c>
      <c r="W28" s="21">
        <f t="shared" si="4"/>
        <v>0</v>
      </c>
    </row>
    <row r="29" spans="2:23" s="42" customFormat="1" ht="13.5" thickBot="1" x14ac:dyDescent="0.25">
      <c r="B29" s="43"/>
      <c r="C29" s="44"/>
      <c r="D29" s="45"/>
      <c r="E29" s="45"/>
      <c r="F29" s="45"/>
      <c r="G29" s="45"/>
      <c r="H29" s="46"/>
      <c r="J29" s="3"/>
    </row>
    <row r="30" spans="2:23" s="42" customFormat="1" ht="15" customHeight="1" x14ac:dyDescent="0.2">
      <c r="B30" s="47"/>
      <c r="C30" s="47"/>
      <c r="D30" s="47"/>
      <c r="E30" s="47"/>
      <c r="F30" s="47"/>
      <c r="G30" s="47"/>
      <c r="H30" s="47"/>
      <c r="J30" s="3"/>
    </row>
    <row r="31" spans="2:23" s="42" customFormat="1" ht="35.1" customHeight="1" x14ac:dyDescent="0.2">
      <c r="B31" s="48"/>
      <c r="C31" s="48"/>
      <c r="D31" s="48"/>
      <c r="E31" s="48"/>
      <c r="F31" s="48"/>
      <c r="G31" s="48"/>
      <c r="H31" s="48"/>
      <c r="J31" s="3"/>
      <c r="O31" s="42">
        <f>836934.42+3525</f>
        <v>840459.42</v>
      </c>
    </row>
    <row r="32" spans="2:23" s="42" customFormat="1" ht="12.75" x14ac:dyDescent="0.2">
      <c r="B32" s="48"/>
      <c r="C32" s="48"/>
      <c r="D32" s="48"/>
      <c r="F32" s="48"/>
      <c r="J32" s="3"/>
    </row>
    <row r="33" spans="2:10" s="42" customFormat="1" ht="12.75" x14ac:dyDescent="0.2">
      <c r="B33" s="48"/>
      <c r="C33" s="48"/>
      <c r="D33" s="48"/>
      <c r="F33" s="48"/>
      <c r="J33" s="3"/>
    </row>
    <row r="34" spans="2:10" s="42" customFormat="1" ht="12.75" x14ac:dyDescent="0.2">
      <c r="J34" s="3"/>
    </row>
    <row r="35" spans="2:10" s="42" customFormat="1" ht="12.75" x14ac:dyDescent="0.2">
      <c r="J35" s="3"/>
    </row>
    <row r="36" spans="2:10" s="42" customFormat="1" ht="12.75" x14ac:dyDescent="0.2">
      <c r="J36" s="3"/>
    </row>
    <row r="37" spans="2:10" s="42" customFormat="1" ht="12.75" x14ac:dyDescent="0.2">
      <c r="J37" s="3"/>
    </row>
    <row r="38" spans="2:10" s="42" customFormat="1" ht="12.75" x14ac:dyDescent="0.2">
      <c r="J38" s="3"/>
    </row>
    <row r="39" spans="2:10" s="42" customFormat="1" ht="12.75" x14ac:dyDescent="0.2">
      <c r="J39" s="3"/>
    </row>
    <row r="40" spans="2:10" s="42" customFormat="1" ht="12.75" x14ac:dyDescent="0.2">
      <c r="J40" s="3"/>
    </row>
    <row r="41" spans="2:10" s="42" customFormat="1" ht="12.75" x14ac:dyDescent="0.2">
      <c r="J41" s="3"/>
    </row>
    <row r="42" spans="2:10" s="42" customFormat="1" ht="12.75" x14ac:dyDescent="0.2">
      <c r="J42" s="3"/>
    </row>
    <row r="43" spans="2:10" s="42" customFormat="1" ht="12.75" x14ac:dyDescent="0.2">
      <c r="J43" s="3"/>
    </row>
    <row r="44" spans="2:10" x14ac:dyDescent="0.25">
      <c r="J44" s="3"/>
    </row>
    <row r="45" spans="2:10" x14ac:dyDescent="0.25">
      <c r="J45" s="3"/>
    </row>
    <row r="46" spans="2:10" x14ac:dyDescent="0.25">
      <c r="J46" s="3"/>
    </row>
    <row r="47" spans="2:10" x14ac:dyDescent="0.25">
      <c r="J47" s="3"/>
    </row>
    <row r="48" spans="2:10" x14ac:dyDescent="0.25">
      <c r="J48" s="3"/>
    </row>
    <row r="49" spans="10:10" x14ac:dyDescent="0.25">
      <c r="J49" s="3"/>
    </row>
    <row r="50" spans="10:10" x14ac:dyDescent="0.25">
      <c r="J50" s="3"/>
    </row>
    <row r="51" spans="10:10" x14ac:dyDescent="0.25">
      <c r="J51" s="3"/>
    </row>
    <row r="52" spans="10:10" x14ac:dyDescent="0.25">
      <c r="J52" s="3"/>
    </row>
    <row r="53" spans="10:10" x14ac:dyDescent="0.25">
      <c r="J53" s="3"/>
    </row>
    <row r="54" spans="10:10" x14ac:dyDescent="0.25">
      <c r="J54" s="3"/>
    </row>
    <row r="55" spans="10:10" x14ac:dyDescent="0.25">
      <c r="J55" s="3"/>
    </row>
    <row r="56" spans="10:10" x14ac:dyDescent="0.25">
      <c r="J56" s="3"/>
    </row>
    <row r="57" spans="10:10" x14ac:dyDescent="0.25">
      <c r="J57" s="3"/>
    </row>
    <row r="58" spans="10:10" x14ac:dyDescent="0.25">
      <c r="J58" s="3"/>
    </row>
    <row r="59" spans="10:10" x14ac:dyDescent="0.25">
      <c r="J59" s="3"/>
    </row>
    <row r="60" spans="10:10" x14ac:dyDescent="0.25">
      <c r="J60" s="3"/>
    </row>
    <row r="61" spans="10:10" x14ac:dyDescent="0.25">
      <c r="J61" s="3"/>
    </row>
    <row r="62" spans="10:10" x14ac:dyDescent="0.25">
      <c r="J62" s="3"/>
    </row>
    <row r="63" spans="10:10" x14ac:dyDescent="0.25">
      <c r="J63" s="3"/>
    </row>
    <row r="64" spans="10:10" x14ac:dyDescent="0.25">
      <c r="J64" s="3"/>
    </row>
    <row r="65" spans="10:10" x14ac:dyDescent="0.25">
      <c r="J65" s="3"/>
    </row>
    <row r="66" spans="10:10" x14ac:dyDescent="0.25">
      <c r="J66" s="3"/>
    </row>
    <row r="67" spans="10:10" x14ac:dyDescent="0.25">
      <c r="J67" s="3"/>
    </row>
    <row r="68" spans="10:10" x14ac:dyDescent="0.25">
      <c r="J68" s="3"/>
    </row>
    <row r="69" spans="10:10" x14ac:dyDescent="0.25">
      <c r="J69" s="3"/>
    </row>
    <row r="70" spans="10:10" x14ac:dyDescent="0.25">
      <c r="J70" s="3"/>
    </row>
    <row r="71" spans="10:10" x14ac:dyDescent="0.25">
      <c r="J71" s="3"/>
    </row>
    <row r="72" spans="10:10" x14ac:dyDescent="0.25">
      <c r="J72" s="3"/>
    </row>
    <row r="73" spans="10:10" x14ac:dyDescent="0.25">
      <c r="J73" s="3"/>
    </row>
    <row r="74" spans="10:10" x14ac:dyDescent="0.25">
      <c r="J74" s="3"/>
    </row>
    <row r="75" spans="10:10" x14ac:dyDescent="0.25">
      <c r="J75" s="3"/>
    </row>
    <row r="76" spans="10:10" x14ac:dyDescent="0.25">
      <c r="J76" s="3"/>
    </row>
    <row r="77" spans="10:10" x14ac:dyDescent="0.25">
      <c r="J77" s="3"/>
    </row>
    <row r="78" spans="10:10" x14ac:dyDescent="0.25">
      <c r="J78" s="3"/>
    </row>
    <row r="79" spans="10:10" x14ac:dyDescent="0.25">
      <c r="J79" s="3"/>
    </row>
    <row r="80" spans="10:10" x14ac:dyDescent="0.25">
      <c r="J80" s="3"/>
    </row>
    <row r="81" spans="10:10" x14ac:dyDescent="0.25">
      <c r="J81" s="3"/>
    </row>
    <row r="82" spans="10:10" x14ac:dyDescent="0.25">
      <c r="J82" s="3"/>
    </row>
    <row r="83" spans="10:10" x14ac:dyDescent="0.25">
      <c r="J83" s="3"/>
    </row>
    <row r="84" spans="10:10" x14ac:dyDescent="0.25">
      <c r="J84" s="3"/>
    </row>
    <row r="85" spans="10:10" x14ac:dyDescent="0.25">
      <c r="J85" s="3"/>
    </row>
    <row r="86" spans="10:10" x14ac:dyDescent="0.25">
      <c r="J86" s="3"/>
    </row>
    <row r="87" spans="10:10" x14ac:dyDescent="0.25">
      <c r="J87" s="3"/>
    </row>
    <row r="88" spans="10:10" x14ac:dyDescent="0.25">
      <c r="J88" s="3"/>
    </row>
    <row r="89" spans="10:10" x14ac:dyDescent="0.25">
      <c r="J89" s="3"/>
    </row>
    <row r="90" spans="10:10" x14ac:dyDescent="0.25">
      <c r="J90" s="3"/>
    </row>
    <row r="91" spans="10:10" x14ac:dyDescent="0.25">
      <c r="J91" s="3"/>
    </row>
    <row r="92" spans="10:10" x14ac:dyDescent="0.25">
      <c r="J92" s="3"/>
    </row>
    <row r="93" spans="10:10" x14ac:dyDescent="0.25">
      <c r="J93" s="3"/>
    </row>
    <row r="94" spans="10:10" x14ac:dyDescent="0.25">
      <c r="J94" s="3"/>
    </row>
    <row r="95" spans="10:10" x14ac:dyDescent="0.25">
      <c r="J95" s="3"/>
    </row>
    <row r="96" spans="10:10" x14ac:dyDescent="0.25">
      <c r="J96" s="3"/>
    </row>
    <row r="97" spans="10:10" x14ac:dyDescent="0.25">
      <c r="J97" s="3"/>
    </row>
    <row r="98" spans="10:10" x14ac:dyDescent="0.25">
      <c r="J98" s="3"/>
    </row>
    <row r="99" spans="10:10" x14ac:dyDescent="0.25">
      <c r="J99" s="3"/>
    </row>
    <row r="100" spans="10:10" x14ac:dyDescent="0.25">
      <c r="J100" s="3"/>
    </row>
    <row r="101" spans="10:10" x14ac:dyDescent="0.25">
      <c r="J101" s="3"/>
    </row>
    <row r="102" spans="10:10" x14ac:dyDescent="0.25">
      <c r="J102" s="3"/>
    </row>
    <row r="103" spans="10:10" x14ac:dyDescent="0.25">
      <c r="J103" s="3"/>
    </row>
    <row r="104" spans="10:10" x14ac:dyDescent="0.25">
      <c r="J104" s="3"/>
    </row>
    <row r="105" spans="10:10" x14ac:dyDescent="0.25">
      <c r="J105" s="3"/>
    </row>
    <row r="106" spans="10:10" x14ac:dyDescent="0.25">
      <c r="J106" s="3"/>
    </row>
    <row r="107" spans="10:10" x14ac:dyDescent="0.25">
      <c r="J107" s="3"/>
    </row>
    <row r="108" spans="10:10" x14ac:dyDescent="0.25">
      <c r="J108" s="3"/>
    </row>
    <row r="109" spans="10:10" x14ac:dyDescent="0.25">
      <c r="J109" s="3"/>
    </row>
    <row r="110" spans="10:10" x14ac:dyDescent="0.25">
      <c r="J110" s="3"/>
    </row>
    <row r="111" spans="10:10" x14ac:dyDescent="0.25">
      <c r="J111" s="3"/>
    </row>
    <row r="112" spans="10:10" x14ac:dyDescent="0.25">
      <c r="J112" s="3"/>
    </row>
    <row r="113" spans="10:10" x14ac:dyDescent="0.25">
      <c r="J113" s="3"/>
    </row>
    <row r="114" spans="10:10" x14ac:dyDescent="0.25">
      <c r="J114" s="3"/>
    </row>
    <row r="115" spans="10:10" x14ac:dyDescent="0.25">
      <c r="J115" s="3"/>
    </row>
    <row r="116" spans="10:10" x14ac:dyDescent="0.25">
      <c r="J116" s="3"/>
    </row>
    <row r="117" spans="10:10" x14ac:dyDescent="0.25">
      <c r="J117" s="3"/>
    </row>
    <row r="118" spans="10:10" x14ac:dyDescent="0.25">
      <c r="J118" s="3"/>
    </row>
    <row r="119" spans="10:10" x14ac:dyDescent="0.25">
      <c r="J119" s="3"/>
    </row>
    <row r="120" spans="10:10" x14ac:dyDescent="0.25">
      <c r="J120" s="3"/>
    </row>
    <row r="121" spans="10:10" x14ac:dyDescent="0.25">
      <c r="J121" s="3"/>
    </row>
    <row r="122" spans="10:10" x14ac:dyDescent="0.25">
      <c r="J122" s="3"/>
    </row>
    <row r="123" spans="10:10" x14ac:dyDescent="0.25">
      <c r="J123" s="3"/>
    </row>
    <row r="124" spans="10:10" x14ac:dyDescent="0.25">
      <c r="J124" s="3"/>
    </row>
    <row r="125" spans="10:10" x14ac:dyDescent="0.25">
      <c r="J125" s="3"/>
    </row>
    <row r="126" spans="10:10" x14ac:dyDescent="0.25">
      <c r="J126" s="3"/>
    </row>
    <row r="127" spans="10:10" x14ac:dyDescent="0.25">
      <c r="J127" s="3"/>
    </row>
    <row r="128" spans="10:10" x14ac:dyDescent="0.25">
      <c r="J128" s="3"/>
    </row>
    <row r="129" spans="10:10" x14ac:dyDescent="0.25">
      <c r="J129" s="3"/>
    </row>
    <row r="130" spans="10:10" x14ac:dyDescent="0.25">
      <c r="J130" s="3"/>
    </row>
    <row r="131" spans="10:10" x14ac:dyDescent="0.25">
      <c r="J131" s="3"/>
    </row>
    <row r="132" spans="10:10" x14ac:dyDescent="0.25">
      <c r="J132" s="3"/>
    </row>
    <row r="133" spans="10:10" x14ac:dyDescent="0.25">
      <c r="J133" s="3"/>
    </row>
    <row r="134" spans="10:10" x14ac:dyDescent="0.25">
      <c r="J134" s="3"/>
    </row>
    <row r="135" spans="10:10" x14ac:dyDescent="0.25">
      <c r="J135" s="3"/>
    </row>
    <row r="136" spans="10:10" x14ac:dyDescent="0.25">
      <c r="J136" s="3"/>
    </row>
    <row r="137" spans="10:10" x14ac:dyDescent="0.25">
      <c r="J137" s="3"/>
    </row>
    <row r="138" spans="10:10" x14ac:dyDescent="0.25">
      <c r="J138" s="3"/>
    </row>
    <row r="139" spans="10:10" x14ac:dyDescent="0.25">
      <c r="J139" s="3"/>
    </row>
    <row r="140" spans="10:10" x14ac:dyDescent="0.25">
      <c r="J140" s="3"/>
    </row>
  </sheetData>
  <mergeCells count="12">
    <mergeCell ref="B5:C6"/>
    <mergeCell ref="D5:D6"/>
    <mergeCell ref="E5:E6"/>
    <mergeCell ref="F5:F6"/>
    <mergeCell ref="B7:C7"/>
    <mergeCell ref="B8:C8"/>
    <mergeCell ref="B1:H1"/>
    <mergeCell ref="I1:I4"/>
    <mergeCell ref="V1:V4"/>
    <mergeCell ref="B2:H2"/>
    <mergeCell ref="B3:H3"/>
    <mergeCell ref="B4:H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&amp;C&amp;"Arial,Normal"&amp;10"Bajo protesta de decir verdad declaramos que los Estados Financieros y sus notas, son razonablemente correctos y son responsabilidad del emisor&amp;"-,Normal"&amp;11"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ANALITICO DE ACTIVO 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2021-04-14T21:03:31Z</dcterms:created>
  <dcterms:modified xsi:type="dcterms:W3CDTF">2021-04-14T21:04:58Z</dcterms:modified>
</cp:coreProperties>
</file>